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<sst xmlns="http://schemas.openxmlformats.org/spreadsheetml/2006/main" count="30" uniqueCount="25">
  <si>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乌鲁木齐市交通事故快速处理保险理赔中心处理案件统计表</t>
  </si>
  <si>
    <t>四个中心汇总表</t>
  </si>
  <si>
    <r>
      <t xml:space="preserve">                                             201</t>
    </r>
    <r>
      <rPr>
        <sz val="12"/>
        <rFont val="宋体"/>
        <family val="0"/>
      </rPr>
      <t>1</t>
    </r>
    <r>
      <rPr>
        <sz val="12"/>
        <rFont val="宋体"/>
        <family val="0"/>
      </rPr>
      <t>年</t>
    </r>
    <r>
      <rPr>
        <sz val="12"/>
        <rFont val="宋体"/>
        <family val="0"/>
      </rPr>
      <t>5月</t>
    </r>
    <r>
      <rPr>
        <sz val="12"/>
        <rFont val="宋体"/>
        <family val="0"/>
      </rPr>
      <t>1</t>
    </r>
    <r>
      <rPr>
        <sz val="12"/>
        <rFont val="宋体"/>
        <family val="0"/>
      </rPr>
      <t>日至5月31日</t>
    </r>
  </si>
  <si>
    <t>公司名称</t>
  </si>
  <si>
    <t>车辆互碰定损情况</t>
  </si>
  <si>
    <t>案件数量</t>
  </si>
  <si>
    <t>定损估算金额(万元)</t>
  </si>
  <si>
    <t>快车手</t>
  </si>
  <si>
    <t>鑫广通</t>
  </si>
  <si>
    <t>鑫中远</t>
  </si>
  <si>
    <t>华通丰田</t>
  </si>
  <si>
    <t>合计</t>
  </si>
  <si>
    <t>人保财险</t>
  </si>
  <si>
    <t>中华联合</t>
  </si>
  <si>
    <t>太保财险</t>
  </si>
  <si>
    <t>平安财险</t>
  </si>
  <si>
    <t>永安财险</t>
  </si>
  <si>
    <t>天安保险</t>
  </si>
  <si>
    <t>安邦财险</t>
  </si>
  <si>
    <t>大地财险</t>
  </si>
  <si>
    <t>阳光财险</t>
  </si>
  <si>
    <t>都邦财险</t>
  </si>
  <si>
    <t>渤海财险</t>
  </si>
  <si>
    <t>永诚财险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</si>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</sst>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6"/>
      <name val="华文楷体"/>
      <family val="0"/>
    </font>
    <font>
      <sz val="10"/>
      <name val="宋体"/>
      <family val="0"/>
    </font>
    <font>
      <sz val="12"/>
      <name val="楷体_GB2312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16" applyFont="1" applyAlignment="1">
      <alignment horizontal="center" vertical="center"/>
      <protection/>
    </xf>
    <xf numFmtId="0" fontId="3" fillId="0" borderId="0" xfId="16" applyFont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4" fillId="0" borderId="2" xfId="16" applyFont="1" applyBorder="1" applyAlignment="1">
      <alignment horizontal="center" vertical="center"/>
      <protection/>
    </xf>
    <xf numFmtId="0" fontId="4" fillId="0" borderId="3" xfId="16" applyFont="1" applyBorder="1" applyAlignment="1">
      <alignment horizontal="center" vertical="center"/>
      <protection/>
    </xf>
    <xf numFmtId="0" fontId="0" fillId="0" borderId="4" xfId="16" applyFont="1" applyBorder="1" applyAlignment="1">
      <alignment horizontal="center" vertical="center"/>
      <protection/>
    </xf>
    <xf numFmtId="0" fontId="4" fillId="0" borderId="5" xfId="16" applyFont="1" applyBorder="1" applyAlignment="1">
      <alignment horizontal="center" vertical="center"/>
      <protection/>
    </xf>
    <xf numFmtId="0" fontId="4" fillId="0" borderId="0" xfId="16" applyFont="1" applyBorder="1" applyAlignment="1">
      <alignment horizontal="center" vertical="center"/>
      <protection/>
    </xf>
    <xf numFmtId="0" fontId="4" fillId="0" borderId="4" xfId="16" applyFont="1" applyBorder="1" applyAlignment="1">
      <alignment horizontal="center" vertical="center"/>
      <protection/>
    </xf>
    <xf numFmtId="0" fontId="4" fillId="0" borderId="6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/>
      <protection/>
    </xf>
    <xf numFmtId="0" fontId="4" fillId="0" borderId="4" xfId="16" applyFont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5" fillId="0" borderId="7" xfId="16" applyFont="1" applyBorder="1" applyAlignment="1">
      <alignment horizontal="center" vertical="center"/>
      <protection/>
    </xf>
    <xf numFmtId="0" fontId="5" fillId="0" borderId="8" xfId="16" applyFont="1" applyBorder="1" applyAlignment="1">
      <alignment horizontal="center" vertical="center"/>
      <protection/>
    </xf>
    <xf numFmtId="0" fontId="5" fillId="0" borderId="9" xfId="16" applyNumberFormat="1" applyFont="1" applyBorder="1" applyAlignment="1">
      <alignment horizontal="center" vertical="center"/>
      <protection/>
    </xf>
    <xf numFmtId="176" fontId="0" fillId="0" borderId="10" xfId="16" applyNumberFormat="1" applyFont="1" applyBorder="1" applyAlignment="1">
      <alignment horizontal="center" vertical="center"/>
      <protection/>
    </xf>
    <xf numFmtId="0" fontId="5" fillId="0" borderId="8" xfId="16" applyNumberFormat="1" applyFont="1" applyBorder="1" applyAlignment="1">
      <alignment horizontal="center" vertical="center"/>
      <protection/>
    </xf>
    <xf numFmtId="0" fontId="0" fillId="0" borderId="7" xfId="16" applyFont="1" applyBorder="1" applyAlignment="1">
      <alignment horizontal="center"/>
      <protection/>
    </xf>
    <xf numFmtId="0" fontId="0" fillId="0" borderId="8" xfId="16" applyFont="1" applyBorder="1" applyAlignment="1">
      <alignment horizontal="center"/>
      <protection/>
    </xf>
    <xf numFmtId="0" fontId="0" fillId="0" borderId="8" xfId="16" applyNumberFormat="1" applyFont="1" applyBorder="1" applyAlignment="1">
      <alignment horizont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O12" sqref="O12"/>
    </sheetView>
  </sheetViews>
  <sheetFormatPr defaultColWidth="9.00390625" defaultRowHeight="14.25"/>
  <cols>
    <col min="1" max="1" width="4.375" style="0" customWidth="1"/>
    <col min="2" max="2" width="7.875" style="0" customWidth="1"/>
    <col min="3" max="3" width="6.875" style="0" customWidth="1"/>
    <col min="4" max="5" width="7.125" style="0" customWidth="1"/>
    <col min="6" max="6" width="8.25390625" style="0" customWidth="1"/>
    <col min="7" max="7" width="7.125" style="0" customWidth="1"/>
    <col min="8" max="8" width="7.75390625" style="0" customWidth="1"/>
    <col min="9" max="9" width="6.75390625" style="0" customWidth="1"/>
    <col min="10" max="10" width="6.625" style="0" customWidth="1"/>
    <col min="11" max="11" width="6.875" style="0" customWidth="1"/>
    <col min="12" max="12" width="7.875" style="0" customWidth="1"/>
  </cols>
  <sheetData>
    <row r="1" spans="1:12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4.2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4.25">
      <c r="A4" s="5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7"/>
      <c r="L4" s="7"/>
    </row>
    <row r="5" spans="1:12" ht="14.25">
      <c r="A5" s="8"/>
      <c r="B5" s="9"/>
      <c r="C5" s="10" t="s">
        <v>5</v>
      </c>
      <c r="D5" s="10"/>
      <c r="E5" s="10"/>
      <c r="F5" s="10"/>
      <c r="G5" s="10"/>
      <c r="H5" s="10" t="s">
        <v>6</v>
      </c>
      <c r="I5" s="10"/>
      <c r="J5" s="10"/>
      <c r="K5" s="10"/>
      <c r="L5" s="10"/>
    </row>
    <row r="6" spans="1:12" ht="14.25">
      <c r="A6" s="11"/>
      <c r="B6" s="12"/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7</v>
      </c>
      <c r="I6" s="13" t="s">
        <v>8</v>
      </c>
      <c r="J6" s="13" t="s">
        <v>9</v>
      </c>
      <c r="K6" s="13" t="s">
        <v>10</v>
      </c>
      <c r="L6" s="14" t="s">
        <v>11</v>
      </c>
    </row>
    <row r="7" spans="1:12" ht="14.25">
      <c r="A7" s="15" t="s">
        <v>12</v>
      </c>
      <c r="B7" s="16"/>
      <c r="C7" s="17">
        <f>541+677</f>
        <v>1218</v>
      </c>
      <c r="D7" s="17">
        <f>12+14+12+14+16+17+14+15+11+12+9+15+14+16+14+12+12+10+11</f>
        <v>250</v>
      </c>
      <c r="E7" s="17">
        <f>16+30+25+20+18+32+18+18+20+40+58+21+15+20+50+15+16+26+15+60+17</f>
        <v>550</v>
      </c>
      <c r="F7" s="17">
        <f>135+120+235</f>
        <v>490</v>
      </c>
      <c r="G7" s="17">
        <f>C7+D7+E7+F7</f>
        <v>2508</v>
      </c>
      <c r="H7" s="18">
        <f>C7*850/10000</f>
        <v>103.53</v>
      </c>
      <c r="I7" s="18">
        <f aca="true" t="shared" si="0" ref="I7:L18">D7*850/10000</f>
        <v>21.25</v>
      </c>
      <c r="J7" s="18">
        <f t="shared" si="0"/>
        <v>46.75</v>
      </c>
      <c r="K7" s="18">
        <f t="shared" si="0"/>
        <v>41.65</v>
      </c>
      <c r="L7" s="18">
        <f t="shared" si="0"/>
        <v>213.18</v>
      </c>
    </row>
    <row r="8" spans="1:12" ht="14.25">
      <c r="A8" s="15" t="s">
        <v>13</v>
      </c>
      <c r="B8" s="16"/>
      <c r="C8" s="19">
        <f>108+123</f>
        <v>231</v>
      </c>
      <c r="D8" s="19">
        <f>1</f>
        <v>1</v>
      </c>
      <c r="E8" s="19">
        <f>12+15+8+12+10+29+8+10+6+8+32+15+8+8+40+15+12+11+10+25+19</f>
        <v>313</v>
      </c>
      <c r="F8" s="19">
        <f>30+23+73</f>
        <v>126</v>
      </c>
      <c r="G8" s="17">
        <f aca="true" t="shared" si="1" ref="G8:G18">C8+D8+E8+F8</f>
        <v>671</v>
      </c>
      <c r="H8" s="18">
        <f aca="true" t="shared" si="2" ref="H8:H18">C8*850/10000</f>
        <v>19.635</v>
      </c>
      <c r="I8" s="18">
        <f t="shared" si="0"/>
        <v>0.085</v>
      </c>
      <c r="J8" s="18">
        <f t="shared" si="0"/>
        <v>26.605</v>
      </c>
      <c r="K8" s="18">
        <f t="shared" si="0"/>
        <v>10.71</v>
      </c>
      <c r="L8" s="18">
        <f t="shared" si="0"/>
        <v>57.035</v>
      </c>
    </row>
    <row r="9" spans="1:12" ht="14.25">
      <c r="A9" s="15" t="s">
        <v>14</v>
      </c>
      <c r="B9" s="16"/>
      <c r="C9" s="19"/>
      <c r="D9" s="19">
        <f>9+9+9+4+11+12+9+12+11+8+14+15+9+7</f>
        <v>139</v>
      </c>
      <c r="E9" s="19">
        <f>4+3+5+5+4+2+5+3+2+4+13+4+10+16+8+8+13+5+3+5</f>
        <v>122</v>
      </c>
      <c r="F9" s="19">
        <f>97+89+165</f>
        <v>351</v>
      </c>
      <c r="G9" s="17">
        <f t="shared" si="1"/>
        <v>612</v>
      </c>
      <c r="H9" s="18">
        <f t="shared" si="2"/>
        <v>0</v>
      </c>
      <c r="I9" s="18">
        <f t="shared" si="0"/>
        <v>11.815</v>
      </c>
      <c r="J9" s="18">
        <f t="shared" si="0"/>
        <v>10.37</v>
      </c>
      <c r="K9" s="18">
        <f t="shared" si="0"/>
        <v>29.835</v>
      </c>
      <c r="L9" s="18">
        <f t="shared" si="0"/>
        <v>52.02</v>
      </c>
    </row>
    <row r="10" spans="1:12" ht="14.25">
      <c r="A10" s="15" t="s">
        <v>15</v>
      </c>
      <c r="B10" s="16"/>
      <c r="C10" s="19"/>
      <c r="D10" s="19">
        <f>18+15+14+13+13+9+9+17+15+16+12+11+16+12+17</f>
        <v>207</v>
      </c>
      <c r="E10" s="19">
        <f>4+3+8+4+4+5+3+3+3+4+7+3+3+6+6+3+10+4+8</f>
        <v>91</v>
      </c>
      <c r="F10" s="19">
        <f>40+40+83</f>
        <v>163</v>
      </c>
      <c r="G10" s="17">
        <f t="shared" si="1"/>
        <v>461</v>
      </c>
      <c r="H10" s="18">
        <f t="shared" si="2"/>
        <v>0</v>
      </c>
      <c r="I10" s="18">
        <f t="shared" si="0"/>
        <v>17.595</v>
      </c>
      <c r="J10" s="18">
        <f t="shared" si="0"/>
        <v>7.735</v>
      </c>
      <c r="K10" s="18">
        <f t="shared" si="0"/>
        <v>13.855</v>
      </c>
      <c r="L10" s="18">
        <f t="shared" si="0"/>
        <v>39.185</v>
      </c>
    </row>
    <row r="11" spans="1:12" ht="14.25">
      <c r="A11" s="15" t="s">
        <v>16</v>
      </c>
      <c r="B11" s="16"/>
      <c r="C11" s="19"/>
      <c r="D11" s="19">
        <f>2+2+2</f>
        <v>6</v>
      </c>
      <c r="E11" s="19">
        <f>2+5</f>
        <v>7</v>
      </c>
      <c r="F11" s="19"/>
      <c r="G11" s="17">
        <f t="shared" si="1"/>
        <v>13</v>
      </c>
      <c r="H11" s="18">
        <f t="shared" si="2"/>
        <v>0</v>
      </c>
      <c r="I11" s="18">
        <f t="shared" si="0"/>
        <v>0.51</v>
      </c>
      <c r="J11" s="18">
        <f t="shared" si="0"/>
        <v>0.595</v>
      </c>
      <c r="K11" s="18">
        <f t="shared" si="0"/>
        <v>0</v>
      </c>
      <c r="L11" s="18">
        <f t="shared" si="0"/>
        <v>1.105</v>
      </c>
    </row>
    <row r="12" spans="1:12" ht="14.25">
      <c r="A12" s="15" t="s">
        <v>17</v>
      </c>
      <c r="B12" s="16"/>
      <c r="C12" s="19"/>
      <c r="D12" s="19"/>
      <c r="E12" s="19"/>
      <c r="F12" s="19">
        <f>12+6+12</f>
        <v>30</v>
      </c>
      <c r="G12" s="17">
        <f t="shared" si="1"/>
        <v>30</v>
      </c>
      <c r="H12" s="18">
        <f t="shared" si="2"/>
        <v>0</v>
      </c>
      <c r="I12" s="18">
        <f t="shared" si="0"/>
        <v>0</v>
      </c>
      <c r="J12" s="18">
        <f t="shared" si="0"/>
        <v>0</v>
      </c>
      <c r="K12" s="18">
        <f t="shared" si="0"/>
        <v>2.55</v>
      </c>
      <c r="L12" s="18">
        <f t="shared" si="0"/>
        <v>2.55</v>
      </c>
    </row>
    <row r="13" spans="1:12" ht="14.25">
      <c r="A13" s="15" t="s">
        <v>18</v>
      </c>
      <c r="B13" s="16"/>
      <c r="C13" s="19"/>
      <c r="D13" s="19"/>
      <c r="E13" s="19"/>
      <c r="F13" s="19"/>
      <c r="G13" s="17">
        <f t="shared" si="1"/>
        <v>0</v>
      </c>
      <c r="H13" s="18">
        <f t="shared" si="2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</row>
    <row r="14" spans="1:12" ht="14.25">
      <c r="A14" s="15" t="s">
        <v>19</v>
      </c>
      <c r="B14" s="16"/>
      <c r="C14" s="19"/>
      <c r="D14" s="19"/>
      <c r="E14" s="19"/>
      <c r="F14" s="19"/>
      <c r="G14" s="17">
        <f t="shared" si="1"/>
        <v>0</v>
      </c>
      <c r="H14" s="18">
        <f t="shared" si="2"/>
        <v>0</v>
      </c>
      <c r="I14" s="18">
        <f t="shared" si="0"/>
        <v>0</v>
      </c>
      <c r="J14" s="18">
        <f t="shared" si="0"/>
        <v>0</v>
      </c>
      <c r="K14" s="18">
        <f t="shared" si="0"/>
        <v>0</v>
      </c>
      <c r="L14" s="18">
        <f t="shared" si="0"/>
        <v>0</v>
      </c>
    </row>
    <row r="15" spans="1:12" ht="14.25">
      <c r="A15" s="15" t="s">
        <v>20</v>
      </c>
      <c r="B15" s="16"/>
      <c r="C15" s="19"/>
      <c r="D15" s="19"/>
      <c r="E15" s="19"/>
      <c r="F15" s="19">
        <f>7+5+17</f>
        <v>29</v>
      </c>
      <c r="G15" s="17">
        <f t="shared" si="1"/>
        <v>29</v>
      </c>
      <c r="H15" s="18">
        <f t="shared" si="2"/>
        <v>0</v>
      </c>
      <c r="I15" s="18">
        <f t="shared" si="0"/>
        <v>0</v>
      </c>
      <c r="J15" s="18">
        <f t="shared" si="0"/>
        <v>0</v>
      </c>
      <c r="K15" s="18">
        <f t="shared" si="0"/>
        <v>2.465</v>
      </c>
      <c r="L15" s="18">
        <f t="shared" si="0"/>
        <v>2.465</v>
      </c>
    </row>
    <row r="16" spans="1:12" ht="14.25">
      <c r="A16" s="15" t="s">
        <v>21</v>
      </c>
      <c r="B16" s="16"/>
      <c r="C16" s="19"/>
      <c r="D16" s="19"/>
      <c r="E16" s="19"/>
      <c r="F16" s="19">
        <f>25+9+18</f>
        <v>52</v>
      </c>
      <c r="G16" s="17">
        <f t="shared" si="1"/>
        <v>52</v>
      </c>
      <c r="H16" s="18">
        <f t="shared" si="2"/>
        <v>0</v>
      </c>
      <c r="I16" s="18">
        <f t="shared" si="0"/>
        <v>0</v>
      </c>
      <c r="J16" s="18">
        <f t="shared" si="0"/>
        <v>0</v>
      </c>
      <c r="K16" s="18">
        <f t="shared" si="0"/>
        <v>4.42</v>
      </c>
      <c r="L16" s="18">
        <f t="shared" si="0"/>
        <v>4.42</v>
      </c>
    </row>
    <row r="17" spans="1:12" ht="14.25">
      <c r="A17" s="15" t="s">
        <v>22</v>
      </c>
      <c r="B17" s="16"/>
      <c r="C17" s="19"/>
      <c r="D17" s="19"/>
      <c r="E17" s="19"/>
      <c r="F17" s="19">
        <f>15+25+42</f>
        <v>82</v>
      </c>
      <c r="G17" s="17">
        <f t="shared" si="1"/>
        <v>82</v>
      </c>
      <c r="H17" s="18">
        <f t="shared" si="2"/>
        <v>0</v>
      </c>
      <c r="I17" s="18">
        <f t="shared" si="0"/>
        <v>0</v>
      </c>
      <c r="J17" s="18">
        <f t="shared" si="0"/>
        <v>0</v>
      </c>
      <c r="K17" s="18">
        <f t="shared" si="0"/>
        <v>6.97</v>
      </c>
      <c r="L17" s="18">
        <f t="shared" si="0"/>
        <v>6.97</v>
      </c>
    </row>
    <row r="18" spans="1:12" ht="14.25">
      <c r="A18" s="15" t="s">
        <v>23</v>
      </c>
      <c r="B18" s="16"/>
      <c r="C18" s="19">
        <f>28+28</f>
        <v>56</v>
      </c>
      <c r="D18" s="19"/>
      <c r="E18" s="19"/>
      <c r="F18" s="19"/>
      <c r="G18" s="17">
        <f t="shared" si="1"/>
        <v>56</v>
      </c>
      <c r="H18" s="18">
        <f t="shared" si="2"/>
        <v>4.76</v>
      </c>
      <c r="I18" s="18">
        <f t="shared" si="0"/>
        <v>0</v>
      </c>
      <c r="J18" s="18">
        <f t="shared" si="0"/>
        <v>0</v>
      </c>
      <c r="K18" s="18">
        <f t="shared" si="0"/>
        <v>0</v>
      </c>
      <c r="L18" s="18">
        <f t="shared" si="0"/>
        <v>4.76</v>
      </c>
    </row>
    <row r="19" spans="1:12" ht="14.25">
      <c r="A19" s="20" t="s">
        <v>24</v>
      </c>
      <c r="B19" s="21"/>
      <c r="C19" s="22">
        <f aca="true" t="shared" si="3" ref="C19:L19">C7+C8+C9+C10+C11+C12+C13+C14+C15+C16+C17+C18</f>
        <v>1505</v>
      </c>
      <c r="D19" s="22">
        <f t="shared" si="3"/>
        <v>603</v>
      </c>
      <c r="E19" s="22">
        <f t="shared" si="3"/>
        <v>1083</v>
      </c>
      <c r="F19" s="22">
        <f t="shared" si="3"/>
        <v>1323</v>
      </c>
      <c r="G19" s="22">
        <f t="shared" si="3"/>
        <v>4514</v>
      </c>
      <c r="H19" s="22">
        <f t="shared" si="3"/>
        <v>127.92500000000001</v>
      </c>
      <c r="I19" s="22">
        <f t="shared" si="3"/>
        <v>51.254999999999995</v>
      </c>
      <c r="J19" s="22">
        <f t="shared" si="3"/>
        <v>92.055</v>
      </c>
      <c r="K19" s="22">
        <f t="shared" si="3"/>
        <v>112.455</v>
      </c>
      <c r="L19" s="22">
        <f t="shared" si="3"/>
        <v>383.69000000000005</v>
      </c>
    </row>
  </sheetData>
  <mergeCells count="20">
    <mergeCell ref="A19:B19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A1:L1"/>
    <mergeCell ref="A2:L2"/>
    <mergeCell ref="A3:L3"/>
    <mergeCell ref="A4:B6"/>
    <mergeCell ref="C4:L4"/>
    <mergeCell ref="C5:G5"/>
    <mergeCell ref="H5:L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2011-06-03T04:11:29Z</dcterms:modified>
  <cp:category/>
  <cp:version/>
  <cp:contentType/>
  <cp:contentStatus/>
</cp:coreProperties>
</file>